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/>
  </bookViews>
  <sheets>
    <sheet name="РНЦ Экология" sheetId="4" r:id="rId1"/>
  </sheets>
  <definedNames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'РНЦ Экология'!$A$1:$S$37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62913" fullPrecision="0"/>
</workbook>
</file>

<file path=xl/calcChain.xml><?xml version="1.0" encoding="utf-8"?>
<calcChain xmlns="http://schemas.openxmlformats.org/spreadsheetml/2006/main">
  <c r="Q26" i="4" l="1"/>
  <c r="M26" i="4"/>
  <c r="J26" i="4"/>
  <c r="I26" i="4"/>
  <c r="H26" i="4"/>
  <c r="H32" i="4" l="1"/>
  <c r="H28" i="4"/>
  <c r="L26" i="4" l="1"/>
  <c r="K26" i="4"/>
  <c r="F26" i="4"/>
  <c r="D25" i="4"/>
  <c r="F22" i="4"/>
  <c r="D22" i="4"/>
  <c r="D26" i="4" s="1"/>
  <c r="Q22" i="4"/>
  <c r="M22" i="4"/>
  <c r="L22" i="4"/>
  <c r="K22" i="4"/>
  <c r="J22" i="4"/>
  <c r="I22" i="4"/>
  <c r="H22" i="4"/>
  <c r="H25" i="4"/>
  <c r="T20" i="4" l="1"/>
  <c r="F21" i="4" l="1"/>
  <c r="N22" i="4" l="1"/>
  <c r="O22" i="4"/>
  <c r="P22" i="4"/>
  <c r="E25" i="4" l="1"/>
  <c r="H30" i="4" s="1"/>
  <c r="F25" i="4"/>
  <c r="G25" i="4"/>
  <c r="I25" i="4"/>
  <c r="J25" i="4"/>
  <c r="K25" i="4"/>
  <c r="L25" i="4"/>
  <c r="M25" i="4"/>
  <c r="N25" i="4"/>
  <c r="O25" i="4"/>
  <c r="P25" i="4"/>
  <c r="Q25" i="4"/>
  <c r="T24" i="4"/>
  <c r="U24" i="4" s="1"/>
  <c r="T19" i="4"/>
  <c r="T21" i="4" l="1"/>
  <c r="U21" i="4" l="1"/>
  <c r="U20" i="4"/>
  <c r="U19" i="4"/>
  <c r="P26" i="4" l="1"/>
  <c r="F32" i="4" l="1"/>
  <c r="H27" i="4" l="1"/>
  <c r="E22" i="4"/>
  <c r="E26" i="4" s="1"/>
  <c r="N26" i="4"/>
  <c r="O26" i="4"/>
  <c r="R22" i="4"/>
  <c r="S22" i="4"/>
  <c r="R25" i="4" l="1"/>
  <c r="S25" i="4"/>
  <c r="G22" i="4" l="1"/>
  <c r="G26" i="4" s="1"/>
  <c r="D32" i="4" l="1"/>
  <c r="R26" i="4" l="1"/>
  <c r="S26" i="4"/>
  <c r="E32" i="4" l="1"/>
</calcChain>
</file>

<file path=xl/sharedStrings.xml><?xml version="1.0" encoding="utf-8"?>
<sst xmlns="http://schemas.openxmlformats.org/spreadsheetml/2006/main" count="69" uniqueCount="64">
  <si>
    <t>№п/п</t>
  </si>
  <si>
    <t>Наименование смет</t>
  </si>
  <si>
    <t xml:space="preserve">№ смет </t>
  </si>
  <si>
    <t>ОЗП</t>
  </si>
  <si>
    <t>НР</t>
  </si>
  <si>
    <t>СП</t>
  </si>
  <si>
    <t>Оборудование поставки подрядчика</t>
  </si>
  <si>
    <t>Зимнее удорожание</t>
  </si>
  <si>
    <t>Непредвиденные работы и затраты</t>
  </si>
  <si>
    <t>Всего с НДС</t>
  </si>
  <si>
    <t>Стоимость чел. часа рабочих</t>
  </si>
  <si>
    <t>Исходные данные:</t>
  </si>
  <si>
    <t xml:space="preserve">Утверждаю: </t>
  </si>
  <si>
    <t>Лимитированные затраты:</t>
  </si>
  <si>
    <t xml:space="preserve">Временные здания </t>
  </si>
  <si>
    <t xml:space="preserve"> КВЛ без учета НДС</t>
  </si>
  <si>
    <t xml:space="preserve"> Начальник ОКС У-ИГЭС</t>
  </si>
  <si>
    <t>/_______/</t>
  </si>
  <si>
    <t>ИЦС (квартал, год)</t>
  </si>
  <si>
    <t>СМР + оборудование</t>
  </si>
  <si>
    <t>Стоимость  в базовых ценах (в ценах 2001 г)</t>
  </si>
  <si>
    <t>Всего</t>
  </si>
  <si>
    <t>в том числе</t>
  </si>
  <si>
    <t>Материалы поставки заказчика</t>
  </si>
  <si>
    <t>Оборудование поставкип заказчика</t>
  </si>
  <si>
    <t>Стоимость работ подрядчика в текущей цене</t>
  </si>
  <si>
    <t>Материалы</t>
  </si>
  <si>
    <t>Прочие</t>
  </si>
  <si>
    <t>НДС</t>
  </si>
  <si>
    <t>Оборудование поставки заказчика</t>
  </si>
  <si>
    <r>
      <t xml:space="preserve">                                                                                              </t>
    </r>
    <r>
      <rPr>
        <b/>
        <i/>
        <u/>
        <sz val="11"/>
        <color theme="1"/>
        <rFont val="Times New Roman"/>
        <family val="1"/>
        <charset val="204"/>
      </rPr>
      <t>Справочно:</t>
    </r>
  </si>
  <si>
    <t xml:space="preserve"> Экономист ОКС У-ИГЭС</t>
  </si>
  <si>
    <t>___________А.А. Карпачев</t>
  </si>
  <si>
    <t>А.В. Стасенко</t>
  </si>
  <si>
    <t>Директор  Усть-Илимской ГЭС</t>
  </si>
  <si>
    <t xml:space="preserve">09-01-01 </t>
  </si>
  <si>
    <t>Итого (СМР+оборудование):</t>
  </si>
  <si>
    <t>Итого прочие:</t>
  </si>
  <si>
    <t>Всего начальная стоимость:</t>
  </si>
  <si>
    <t>Пусконаладочные работы</t>
  </si>
  <si>
    <t>Расчет начальной стоимости работ</t>
  </si>
  <si>
    <t>Непредвиденные работы и затраты*</t>
  </si>
  <si>
    <t>*Примечание: Расчет за выполненные непредвиденные работы производится тоько с предоставлением согласованной подрядчиком и утвержденной заказчиком сметы.</t>
  </si>
  <si>
    <t>"______ " _____________2023г.</t>
  </si>
  <si>
    <t>02-01-03</t>
  </si>
  <si>
    <t>Н.С. Якунина</t>
  </si>
  <si>
    <t>Индекс-дефлятор на материалы и механизмы на 4 кв 2023 год</t>
  </si>
  <si>
    <r>
      <t>на выполнение строительно-монтажных, пусконаладочных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работ</t>
    </r>
  </si>
  <si>
    <t>"Здание УИГЭС Инв.№00010001. Техническое перевооружение системы удаления протечек с крышек турбин Усть-Илимской ГЭС"</t>
  </si>
  <si>
    <t>Демонтажные работы.</t>
  </si>
  <si>
    <t>01-01-01</t>
  </si>
  <si>
    <t>Водоснабжения и канализация. Маслоуловитель дренажной галереи</t>
  </si>
  <si>
    <t>02-01-02</t>
  </si>
  <si>
    <t>Технологические решения. Маслоуловитель дренажной галереи</t>
  </si>
  <si>
    <t>Утверждаю:</t>
  </si>
  <si>
    <t>Директор филиала ООО "ЕвроСибЭнерго-Гидрогенерация" Усть-Илимская ГЭС</t>
  </si>
  <si>
    <t>________________________А.А. Карпачев</t>
  </si>
  <si>
    <t>Непредвиденные работы и затраты - 1,5%</t>
  </si>
  <si>
    <r>
      <rPr>
        <b/>
        <sz val="11"/>
        <rFont val="Times New Roman"/>
        <family val="1"/>
        <charset val="204"/>
      </rPr>
      <t>Составлена в ценах по состоянию на</t>
    </r>
    <r>
      <rPr>
        <u/>
        <sz val="11"/>
        <rFont val="Times New Roman"/>
        <family val="1"/>
        <charset val="204"/>
      </rPr>
      <t xml:space="preserve"> 4 кв. 2023 г.</t>
    </r>
  </si>
  <si>
    <t>3 кв.2023 (3-я зона)</t>
  </si>
  <si>
    <t>3 кв.2023 (1ая зона)</t>
  </si>
  <si>
    <t>от 3 кв.2023 - 0,73%</t>
  </si>
  <si>
    <t>ЭММ в т.ч. оплата труда машинистов</t>
  </si>
  <si>
    <r>
      <rPr>
        <b/>
        <sz val="11"/>
        <rFont val="Times New Roman"/>
        <family val="1"/>
        <charset val="204"/>
      </rPr>
      <t>Основание:</t>
    </r>
    <r>
      <rPr>
        <sz val="11"/>
        <rFont val="Times New Roman"/>
        <family val="1"/>
        <charset val="204"/>
      </rPr>
      <t xml:space="preserve">   Проектная документация  шифр шифр. 7.2.1КС-2021 "Здание УИГЭС Инв.№01010001. Техническое перевооружение системы удаления протечек с крышек турбин Усть-Илимской ГЭС"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</si>
</sst>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%"/>
    <numFmt numFmtId="166" formatCode="_-* #,##0_р_._-;\-* #,##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164" fontId="8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/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7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center"/>
    </xf>
    <xf numFmtId="0" fontId="1" fillId="0" borderId="12" xfId="0" applyFont="1" applyBorder="1"/>
    <xf numFmtId="0" fontId="1" fillId="0" borderId="13" xfId="0" applyFont="1" applyBorder="1"/>
    <xf numFmtId="0" fontId="3" fillId="0" borderId="14" xfId="0" applyFont="1" applyBorder="1"/>
    <xf numFmtId="3" fontId="3" fillId="0" borderId="14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5" fillId="0" borderId="0" xfId="0" applyFont="1" applyFill="1" applyBorder="1"/>
    <xf numFmtId="0" fontId="1" fillId="7" borderId="0" xfId="0" applyFont="1" applyFill="1"/>
    <xf numFmtId="0" fontId="5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" fillId="0" borderId="22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9" fillId="0" borderId="1" xfId="0" applyFont="1" applyBorder="1" applyAlignment="1">
      <alignment horizontal="center"/>
    </xf>
    <xf numFmtId="0" fontId="5" fillId="8" borderId="0" xfId="0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distributed" wrapText="1"/>
    </xf>
    <xf numFmtId="0" fontId="5" fillId="0" borderId="0" xfId="0" applyFont="1" applyBorder="1" applyAlignment="1">
      <alignment horizontal="right" vertical="top"/>
    </xf>
    <xf numFmtId="0" fontId="1" fillId="0" borderId="0" xfId="0" applyFont="1" applyBorder="1"/>
    <xf numFmtId="0" fontId="1" fillId="0" borderId="0" xfId="0" applyFont="1" applyBorder="1" applyAlignment="1"/>
    <xf numFmtId="0" fontId="5" fillId="0" borderId="0" xfId="0" applyFont="1" applyBorder="1"/>
    <xf numFmtId="0" fontId="5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/>
    <xf numFmtId="165" fontId="1" fillId="0" borderId="0" xfId="0" applyNumberFormat="1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0" fontId="14" fillId="0" borderId="0" xfId="0" applyFont="1"/>
    <xf numFmtId="0" fontId="2" fillId="0" borderId="0" xfId="0" applyFont="1" applyAlignment="1"/>
    <xf numFmtId="0" fontId="2" fillId="0" borderId="0" xfId="0" applyFont="1" applyFill="1"/>
    <xf numFmtId="0" fontId="14" fillId="0" borderId="0" xfId="0" applyFont="1" applyFill="1"/>
    <xf numFmtId="0" fontId="15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5" borderId="0" xfId="0" applyFont="1" applyFill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1" fillId="0" borderId="14" xfId="0" applyNumberFormat="1" applyFont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3" fontId="5" fillId="5" borderId="0" xfId="0" applyNumberFormat="1" applyFont="1" applyFill="1" applyAlignment="1">
      <alignment horizontal="center" vertical="center" wrapText="1"/>
    </xf>
    <xf numFmtId="3" fontId="5" fillId="5" borderId="0" xfId="0" applyNumberFormat="1" applyFont="1" applyFill="1"/>
    <xf numFmtId="164" fontId="1" fillId="5" borderId="0" xfId="26" applyFont="1" applyFill="1" applyAlignment="1">
      <alignment horizontal="center" vertical="center" wrapText="1"/>
    </xf>
    <xf numFmtId="3" fontId="1" fillId="5" borderId="0" xfId="0" applyNumberFormat="1" applyFont="1" applyFill="1" applyAlignment="1">
      <alignment horizontal="center" vertical="center" wrapText="1"/>
    </xf>
    <xf numFmtId="166" fontId="5" fillId="5" borderId="1" xfId="26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wrapText="1"/>
    </xf>
    <xf numFmtId="3" fontId="7" fillId="9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3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distributed" wrapText="1"/>
    </xf>
    <xf numFmtId="0" fontId="1" fillId="0" borderId="2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9" fillId="0" borderId="2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9" borderId="21" xfId="0" applyFont="1" applyFill="1" applyBorder="1" applyAlignment="1">
      <alignment horizontal="right" vertical="center" wrapText="1"/>
    </xf>
    <xf numFmtId="0" fontId="7" fillId="9" borderId="4" xfId="0" applyFont="1" applyFill="1" applyBorder="1" applyAlignment="1">
      <alignment horizontal="right" vertical="center" wrapText="1"/>
    </xf>
    <xf numFmtId="0" fontId="7" fillId="9" borderId="5" xfId="0" applyFont="1" applyFill="1" applyBorder="1" applyAlignment="1">
      <alignment horizontal="right" vertical="center" wrapText="1"/>
    </xf>
    <xf numFmtId="0" fontId="7" fillId="0" borderId="12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</cellXfs>
  <cellStyles count="27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Medium9"/>
  <colors>
    <mruColors>
      <color rgb="FFFFFF99"/>
      <color rgb="FFDAECFA"/>
      <color rgb="FFFFFFCC"/>
      <color rgb="FFC5E2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84"/>
  <sheetViews>
    <sheetView tabSelected="1" zoomScaleNormal="100" zoomScaleSheetLayoutView="100" workbookViewId="0">
      <selection activeCell="F7" sqref="F7"/>
    </sheetView>
  </sheetViews>
  <sheetFormatPr defaultRowHeight="15" outlineLevelRow="1" outlineLevelCol="1" x14ac:dyDescent="0.25"/>
  <cols>
    <col min="1" max="1" width="6" style="1" customWidth="1"/>
    <col min="2" max="2" width="52.7109375" style="1" customWidth="1"/>
    <col min="3" max="3" width="15.85546875" style="1" customWidth="1"/>
    <col min="4" max="4" width="12.42578125" style="1" customWidth="1"/>
    <col min="5" max="5" width="11.5703125" style="1" customWidth="1"/>
    <col min="6" max="6" width="12.140625" style="1" customWidth="1"/>
    <col min="7" max="7" width="14" style="1" customWidth="1"/>
    <col min="8" max="8" width="15.28515625" style="1" customWidth="1"/>
    <col min="9" max="10" width="15.28515625" style="1" customWidth="1" outlineLevel="1"/>
    <col min="11" max="11" width="15.28515625" style="1" customWidth="1"/>
    <col min="12" max="13" width="15.28515625" style="1" customWidth="1" outlineLevel="1"/>
    <col min="14" max="15" width="15.28515625" style="1" hidden="1" customWidth="1" outlineLevel="1"/>
    <col min="16" max="16" width="15.28515625" style="1" hidden="1" customWidth="1" collapsed="1"/>
    <col min="17" max="17" width="11.28515625" style="1" customWidth="1"/>
    <col min="18" max="18" width="8.85546875" style="1" hidden="1" customWidth="1"/>
    <col min="19" max="19" width="11.28515625" style="1" hidden="1" customWidth="1"/>
    <col min="20" max="20" width="16.42578125" style="76" customWidth="1"/>
    <col min="21" max="21" width="12.140625" style="76" customWidth="1"/>
    <col min="22" max="23" width="9.28515625" style="76"/>
    <col min="24" max="32" width="9.140625" style="76"/>
    <col min="33" max="16384" width="9.140625" style="1"/>
  </cols>
  <sheetData>
    <row r="1" spans="1:32" x14ac:dyDescent="0.25">
      <c r="L1" s="93" t="s">
        <v>54</v>
      </c>
      <c r="M1" s="93"/>
      <c r="N1" s="93"/>
      <c r="O1" s="93"/>
      <c r="P1" s="93"/>
      <c r="Q1" s="93"/>
      <c r="S1" s="14" t="s">
        <v>12</v>
      </c>
    </row>
    <row r="2" spans="1:32" ht="36.75" customHeight="1" x14ac:dyDescent="0.25">
      <c r="I2" s="7"/>
      <c r="J2" s="7"/>
      <c r="K2" s="7"/>
      <c r="L2" s="94" t="s">
        <v>55</v>
      </c>
      <c r="M2" s="94"/>
      <c r="N2" s="94"/>
      <c r="O2" s="94"/>
      <c r="P2" s="94"/>
      <c r="Q2" s="94"/>
      <c r="R2" s="7"/>
      <c r="S2" s="15" t="s">
        <v>34</v>
      </c>
    </row>
    <row r="3" spans="1:32" ht="21" customHeight="1" x14ac:dyDescent="0.25">
      <c r="A3" s="113" t="s">
        <v>40</v>
      </c>
      <c r="B3" s="113"/>
      <c r="C3" s="113"/>
      <c r="D3" s="113"/>
      <c r="E3" s="113"/>
      <c r="F3" s="113"/>
      <c r="G3" s="113"/>
      <c r="H3" s="113"/>
      <c r="I3" s="113"/>
      <c r="L3" s="95" t="s">
        <v>56</v>
      </c>
      <c r="M3" s="95"/>
      <c r="N3" s="95"/>
      <c r="O3" s="95"/>
      <c r="P3" s="95"/>
      <c r="Q3" s="95"/>
      <c r="S3" s="16" t="s">
        <v>32</v>
      </c>
    </row>
    <row r="4" spans="1:32" ht="23.45" customHeight="1" x14ac:dyDescent="0.25">
      <c r="A4" s="112" t="s">
        <v>47</v>
      </c>
      <c r="B4" s="112"/>
      <c r="C4" s="112"/>
      <c r="D4" s="112"/>
      <c r="E4" s="112"/>
      <c r="F4" s="112"/>
      <c r="G4" s="112"/>
      <c r="H4" s="112"/>
      <c r="I4" s="112"/>
      <c r="J4" s="11"/>
      <c r="K4" s="11"/>
      <c r="L4" s="11"/>
      <c r="M4" s="11"/>
      <c r="N4" s="11"/>
      <c r="O4" s="11"/>
      <c r="P4" s="11"/>
      <c r="Q4" s="11"/>
      <c r="R4" s="11"/>
      <c r="S4" s="16" t="s">
        <v>43</v>
      </c>
    </row>
    <row r="5" spans="1:32" ht="24" customHeight="1" x14ac:dyDescent="0.25">
      <c r="A5" s="112" t="s">
        <v>48</v>
      </c>
      <c r="B5" s="112"/>
      <c r="C5" s="112"/>
      <c r="D5" s="112"/>
      <c r="E5" s="112"/>
      <c r="F5" s="112"/>
      <c r="G5" s="112"/>
      <c r="H5" s="112"/>
      <c r="I5" s="112"/>
      <c r="J5" s="36"/>
      <c r="K5" s="36"/>
      <c r="L5" s="36"/>
      <c r="M5" s="36"/>
      <c r="N5" s="36"/>
      <c r="O5" s="11"/>
      <c r="P5" s="11"/>
      <c r="Q5" s="11"/>
      <c r="R5" s="11"/>
      <c r="S5" s="44"/>
    </row>
    <row r="6" spans="1:32" ht="24.75" customHeight="1" x14ac:dyDescent="0.25">
      <c r="A6" s="114" t="s">
        <v>63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</row>
    <row r="7" spans="1:32" ht="15" customHeight="1" x14ac:dyDescent="0.25">
      <c r="A7" s="59" t="s">
        <v>11</v>
      </c>
      <c r="B7" s="45"/>
      <c r="C7" s="46"/>
      <c r="D7" s="46"/>
      <c r="E7" s="46"/>
      <c r="F7" s="46"/>
      <c r="G7" s="46"/>
      <c r="H7" s="60"/>
      <c r="I7" s="60"/>
      <c r="J7" s="60"/>
      <c r="K7" s="60"/>
    </row>
    <row r="8" spans="1:32" ht="16.5" customHeight="1" x14ac:dyDescent="0.25">
      <c r="A8" s="47" t="s">
        <v>10</v>
      </c>
      <c r="B8" s="47"/>
      <c r="C8" s="48" t="s">
        <v>59</v>
      </c>
      <c r="D8" s="48"/>
      <c r="E8" s="49"/>
      <c r="F8" s="49"/>
      <c r="G8" s="49"/>
      <c r="H8" s="61"/>
    </row>
    <row r="9" spans="1:32" ht="15.75" customHeight="1" x14ac:dyDescent="0.25">
      <c r="A9" s="47" t="s">
        <v>18</v>
      </c>
      <c r="B9" s="47"/>
      <c r="C9" s="48" t="s">
        <v>60</v>
      </c>
      <c r="D9" s="48"/>
      <c r="E9" s="50"/>
      <c r="F9" s="50"/>
      <c r="G9" s="50"/>
      <c r="H9" s="59" t="s">
        <v>13</v>
      </c>
    </row>
    <row r="10" spans="1:32" s="22" customFormat="1" ht="18" customHeight="1" x14ac:dyDescent="0.25">
      <c r="A10" s="23"/>
      <c r="B10" s="23"/>
      <c r="C10" s="51"/>
      <c r="D10" s="52"/>
      <c r="E10" s="49"/>
      <c r="F10" s="49"/>
      <c r="G10" s="49"/>
      <c r="H10" s="53" t="s">
        <v>57</v>
      </c>
      <c r="I10" s="62"/>
      <c r="J10" s="62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</row>
    <row r="11" spans="1:32" s="22" customFormat="1" ht="15" customHeight="1" x14ac:dyDescent="0.25">
      <c r="A11" s="23"/>
      <c r="B11" s="23"/>
      <c r="C11" s="51"/>
      <c r="D11" s="52"/>
      <c r="E11" s="49"/>
      <c r="F11" s="49"/>
      <c r="G11" s="49"/>
      <c r="H11" s="53"/>
      <c r="I11" s="62"/>
      <c r="J11" s="62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</row>
    <row r="12" spans="1:32" ht="17.45" customHeight="1" x14ac:dyDescent="0.25">
      <c r="A12" s="47" t="s">
        <v>46</v>
      </c>
      <c r="B12" s="47"/>
      <c r="C12" s="110" t="s">
        <v>61</v>
      </c>
      <c r="D12" s="111"/>
      <c r="E12" s="45"/>
      <c r="F12" s="45"/>
      <c r="G12" s="45"/>
      <c r="I12" s="45"/>
      <c r="J12" s="45"/>
      <c r="K12" s="45"/>
      <c r="L12" s="54"/>
      <c r="M12" s="54"/>
      <c r="N12" s="54"/>
      <c r="O12" s="54"/>
      <c r="P12" s="54"/>
      <c r="Q12" s="54"/>
    </row>
    <row r="13" spans="1:32" s="22" customFormat="1" ht="18" customHeight="1" thickBot="1" x14ac:dyDescent="0.3">
      <c r="A13" s="34" t="s">
        <v>58</v>
      </c>
      <c r="B13" s="23"/>
      <c r="C13" s="23"/>
      <c r="D13" s="63"/>
      <c r="E13" s="64"/>
      <c r="F13" s="64"/>
      <c r="G13" s="64"/>
      <c r="H13" s="55"/>
      <c r="I13" s="56"/>
      <c r="J13" s="56"/>
      <c r="K13" s="56"/>
      <c r="M13" s="53"/>
      <c r="N13" s="57"/>
      <c r="O13" s="57"/>
      <c r="P13" s="65"/>
      <c r="Q13" s="65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</row>
    <row r="14" spans="1:32" ht="28.5" customHeight="1" x14ac:dyDescent="0.25">
      <c r="A14" s="97" t="s">
        <v>0</v>
      </c>
      <c r="B14" s="96" t="s">
        <v>1</v>
      </c>
      <c r="C14" s="96" t="s">
        <v>2</v>
      </c>
      <c r="D14" s="106" t="s">
        <v>20</v>
      </c>
      <c r="E14" s="107"/>
      <c r="F14" s="107"/>
      <c r="G14" s="108"/>
      <c r="H14" s="96" t="s">
        <v>25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</row>
    <row r="15" spans="1:32" ht="19.899999999999999" customHeight="1" x14ac:dyDescent="0.25">
      <c r="A15" s="98"/>
      <c r="B15" s="100"/>
      <c r="C15" s="100"/>
      <c r="D15" s="101" t="s">
        <v>21</v>
      </c>
      <c r="E15" s="102" t="s">
        <v>22</v>
      </c>
      <c r="F15" s="103"/>
      <c r="G15" s="104"/>
      <c r="H15" s="101" t="s">
        <v>21</v>
      </c>
      <c r="I15" s="102" t="s">
        <v>22</v>
      </c>
      <c r="J15" s="103"/>
      <c r="K15" s="103"/>
      <c r="L15" s="103"/>
      <c r="M15" s="103"/>
      <c r="N15" s="103"/>
      <c r="O15" s="103"/>
      <c r="P15" s="103"/>
      <c r="Q15" s="103"/>
      <c r="R15" s="103"/>
      <c r="S15" s="104"/>
    </row>
    <row r="16" spans="1:32" ht="62.25" customHeight="1" thickBot="1" x14ac:dyDescent="0.3">
      <c r="A16" s="99"/>
      <c r="B16" s="101"/>
      <c r="C16" s="101"/>
      <c r="D16" s="109"/>
      <c r="E16" s="84" t="s">
        <v>23</v>
      </c>
      <c r="F16" s="84" t="s">
        <v>24</v>
      </c>
      <c r="G16" s="84" t="s">
        <v>6</v>
      </c>
      <c r="H16" s="105"/>
      <c r="I16" s="85" t="s">
        <v>3</v>
      </c>
      <c r="J16" s="85" t="s">
        <v>62</v>
      </c>
      <c r="K16" s="85" t="s">
        <v>26</v>
      </c>
      <c r="L16" s="85" t="s">
        <v>4</v>
      </c>
      <c r="M16" s="85" t="s">
        <v>5</v>
      </c>
      <c r="N16" s="85" t="s">
        <v>14</v>
      </c>
      <c r="O16" s="85" t="s">
        <v>7</v>
      </c>
      <c r="P16" s="86" t="s">
        <v>6</v>
      </c>
      <c r="Q16" s="85" t="s">
        <v>8</v>
      </c>
      <c r="R16" s="86"/>
      <c r="S16" s="86" t="s">
        <v>41</v>
      </c>
    </row>
    <row r="17" spans="1:32" ht="17.25" customHeight="1" thickBot="1" x14ac:dyDescent="0.3">
      <c r="A17" s="87">
        <v>1</v>
      </c>
      <c r="B17" s="88">
        <v>2</v>
      </c>
      <c r="C17" s="88">
        <v>3</v>
      </c>
      <c r="D17" s="88">
        <v>4</v>
      </c>
      <c r="E17" s="88">
        <v>5</v>
      </c>
      <c r="F17" s="88">
        <v>6</v>
      </c>
      <c r="G17" s="88">
        <v>7</v>
      </c>
      <c r="H17" s="88">
        <v>8</v>
      </c>
      <c r="I17" s="88">
        <v>6</v>
      </c>
      <c r="J17" s="88">
        <v>7</v>
      </c>
      <c r="K17" s="88">
        <v>9</v>
      </c>
      <c r="L17" s="88">
        <v>10</v>
      </c>
      <c r="M17" s="88">
        <v>11</v>
      </c>
      <c r="N17" s="88">
        <v>12</v>
      </c>
      <c r="O17" s="88">
        <v>13</v>
      </c>
      <c r="P17" s="88">
        <v>14</v>
      </c>
      <c r="Q17" s="88">
        <v>15</v>
      </c>
      <c r="R17" s="88">
        <v>17</v>
      </c>
      <c r="S17" s="89">
        <v>11</v>
      </c>
    </row>
    <row r="18" spans="1:32" ht="18.600000000000001" customHeight="1" x14ac:dyDescent="0.25">
      <c r="A18" s="129" t="s">
        <v>19</v>
      </c>
      <c r="B18" s="130"/>
      <c r="C18" s="131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1"/>
      <c r="Q18" s="91"/>
      <c r="R18" s="91"/>
      <c r="S18" s="31"/>
    </row>
    <row r="19" spans="1:32" s="40" customFormat="1" ht="21" customHeight="1" outlineLevel="1" x14ac:dyDescent="0.25">
      <c r="A19" s="71">
        <v>1</v>
      </c>
      <c r="B19" s="72" t="s">
        <v>49</v>
      </c>
      <c r="C19" s="73" t="s">
        <v>50</v>
      </c>
      <c r="D19" s="74">
        <v>598</v>
      </c>
      <c r="E19" s="74"/>
      <c r="F19" s="74"/>
      <c r="G19" s="74"/>
      <c r="H19" s="74">
        <v>36516</v>
      </c>
      <c r="I19" s="74">
        <v>13783</v>
      </c>
      <c r="J19" s="74">
        <v>2591</v>
      </c>
      <c r="K19" s="74">
        <v>197</v>
      </c>
      <c r="L19" s="74">
        <v>13033</v>
      </c>
      <c r="M19" s="74">
        <v>6372</v>
      </c>
      <c r="N19" s="74"/>
      <c r="O19" s="74"/>
      <c r="P19" s="74"/>
      <c r="Q19" s="75">
        <v>540</v>
      </c>
      <c r="R19" s="41"/>
      <c r="S19" s="37"/>
      <c r="T19" s="77">
        <f>Q19+M19+L19+K19+J19+I19+N19+O19+P19</f>
        <v>36516</v>
      </c>
      <c r="U19" s="78">
        <f>T19-H19</f>
        <v>0</v>
      </c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</row>
    <row r="20" spans="1:32" s="40" customFormat="1" ht="32.25" customHeight="1" outlineLevel="1" x14ac:dyDescent="0.25">
      <c r="A20" s="71">
        <v>2</v>
      </c>
      <c r="B20" s="72" t="s">
        <v>51</v>
      </c>
      <c r="C20" s="73" t="s">
        <v>52</v>
      </c>
      <c r="D20" s="74">
        <v>20244</v>
      </c>
      <c r="E20" s="74"/>
      <c r="F20" s="74"/>
      <c r="G20" s="74"/>
      <c r="H20" s="74">
        <v>281918</v>
      </c>
      <c r="I20" s="74">
        <v>36312</v>
      </c>
      <c r="J20" s="74">
        <v>13831</v>
      </c>
      <c r="K20" s="74">
        <v>172969</v>
      </c>
      <c r="L20" s="74">
        <v>36249</v>
      </c>
      <c r="M20" s="74">
        <v>18391</v>
      </c>
      <c r="N20" s="74"/>
      <c r="O20" s="74"/>
      <c r="P20" s="74"/>
      <c r="Q20" s="74">
        <v>4166</v>
      </c>
      <c r="R20" s="42"/>
      <c r="S20" s="33"/>
      <c r="T20" s="77">
        <f>Q20+M20+L20+K20+J20+I20+N20+O20+P20</f>
        <v>281918</v>
      </c>
      <c r="U20" s="78">
        <f t="shared" ref="U20:U21" si="0">T20-H20</f>
        <v>0</v>
      </c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</row>
    <row r="21" spans="1:32" s="25" customFormat="1" ht="31.5" customHeight="1" outlineLevel="1" x14ac:dyDescent="0.25">
      <c r="A21" s="35">
        <v>3</v>
      </c>
      <c r="B21" s="32" t="s">
        <v>53</v>
      </c>
      <c r="C21" s="26" t="s">
        <v>44</v>
      </c>
      <c r="D21" s="33">
        <v>370511</v>
      </c>
      <c r="E21" s="33"/>
      <c r="F21" s="33">
        <f>H31/6.33</f>
        <v>133150</v>
      </c>
      <c r="G21" s="33"/>
      <c r="H21" s="33">
        <v>2094387</v>
      </c>
      <c r="I21" s="33">
        <v>80893</v>
      </c>
      <c r="J21" s="33">
        <v>13795</v>
      </c>
      <c r="K21" s="33">
        <v>1839889</v>
      </c>
      <c r="L21" s="33">
        <v>79951</v>
      </c>
      <c r="M21" s="33">
        <v>48907</v>
      </c>
      <c r="N21" s="33"/>
      <c r="O21" s="33"/>
      <c r="P21" s="33"/>
      <c r="Q21" s="33">
        <v>30952</v>
      </c>
      <c r="R21" s="42"/>
      <c r="S21" s="33"/>
      <c r="T21" s="77">
        <f t="shared" ref="T21" si="1">Q21+M21+L21+K21+J21+I21+N21+O21+P21</f>
        <v>2094387</v>
      </c>
      <c r="U21" s="78">
        <f t="shared" si="0"/>
        <v>0</v>
      </c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</row>
    <row r="22" spans="1:32" s="28" customFormat="1" ht="20.45" customHeight="1" outlineLevel="1" x14ac:dyDescent="0.25">
      <c r="A22" s="125" t="s">
        <v>36</v>
      </c>
      <c r="B22" s="126"/>
      <c r="C22" s="126"/>
      <c r="D22" s="27">
        <f>SUM(D19:D21)</f>
        <v>391353</v>
      </c>
      <c r="E22" s="27">
        <f t="shared" ref="E22:S22" si="2">SUM(E19:E21)</f>
        <v>0</v>
      </c>
      <c r="F22" s="27">
        <f>F21</f>
        <v>133150</v>
      </c>
      <c r="G22" s="27">
        <f t="shared" si="2"/>
        <v>0</v>
      </c>
      <c r="H22" s="27">
        <f t="shared" ref="H22:M22" si="3">SUM(H19:H21)</f>
        <v>2412821</v>
      </c>
      <c r="I22" s="27">
        <f t="shared" si="3"/>
        <v>130988</v>
      </c>
      <c r="J22" s="27">
        <f t="shared" si="3"/>
        <v>30217</v>
      </c>
      <c r="K22" s="27">
        <f t="shared" si="3"/>
        <v>2013055</v>
      </c>
      <c r="L22" s="27">
        <f t="shared" si="3"/>
        <v>129233</v>
      </c>
      <c r="M22" s="27">
        <f t="shared" si="3"/>
        <v>73670</v>
      </c>
      <c r="N22" s="27">
        <f t="shared" ref="N22:P22" si="4">SUM(N19:N21)</f>
        <v>0</v>
      </c>
      <c r="O22" s="27">
        <f t="shared" si="4"/>
        <v>0</v>
      </c>
      <c r="P22" s="27">
        <f t="shared" si="4"/>
        <v>0</v>
      </c>
      <c r="Q22" s="27">
        <f>SUM(Q19:Q21)</f>
        <v>35658</v>
      </c>
      <c r="R22" s="27">
        <f t="shared" si="2"/>
        <v>0</v>
      </c>
      <c r="S22" s="27">
        <f t="shared" si="2"/>
        <v>0</v>
      </c>
      <c r="T22" s="77"/>
      <c r="U22" s="78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</row>
    <row r="23" spans="1:32" s="66" customFormat="1" ht="19.149999999999999" customHeight="1" x14ac:dyDescent="0.25">
      <c r="A23" s="127" t="s">
        <v>27</v>
      </c>
      <c r="B23" s="128"/>
      <c r="C23" s="128"/>
      <c r="D23" s="29"/>
      <c r="E23" s="29"/>
      <c r="F23" s="29"/>
      <c r="G23" s="29"/>
      <c r="H23" s="30"/>
      <c r="I23" s="29"/>
      <c r="J23" s="29"/>
      <c r="K23" s="29"/>
      <c r="L23" s="29"/>
      <c r="M23" s="29"/>
      <c r="N23" s="31"/>
      <c r="O23" s="31"/>
      <c r="P23" s="31"/>
      <c r="Q23" s="31"/>
      <c r="R23" s="31"/>
      <c r="S23" s="31"/>
      <c r="U23" s="78"/>
    </row>
    <row r="24" spans="1:32" s="25" customFormat="1" ht="19.149999999999999" customHeight="1" x14ac:dyDescent="0.25">
      <c r="A24" s="71">
        <v>4</v>
      </c>
      <c r="B24" s="72" t="s">
        <v>39</v>
      </c>
      <c r="C24" s="73" t="s">
        <v>35</v>
      </c>
      <c r="D24" s="81">
        <v>3745</v>
      </c>
      <c r="E24" s="82"/>
      <c r="F24" s="82"/>
      <c r="G24" s="82"/>
      <c r="H24" s="75">
        <v>278255</v>
      </c>
      <c r="I24" s="74">
        <v>131874</v>
      </c>
      <c r="J24" s="82"/>
      <c r="K24" s="82"/>
      <c r="L24" s="74">
        <v>98906</v>
      </c>
      <c r="M24" s="74">
        <v>47475</v>
      </c>
      <c r="N24" s="75"/>
      <c r="O24" s="75"/>
      <c r="P24" s="75"/>
      <c r="Q24" s="75"/>
      <c r="R24" s="37"/>
      <c r="S24" s="37"/>
      <c r="T24" s="77">
        <f t="shared" ref="T24" si="5">Q24+M24+L24+K24+J24+I24+N24+O24+P24</f>
        <v>278255</v>
      </c>
      <c r="U24" s="78">
        <f t="shared" ref="U24" si="6">T24-H24</f>
        <v>0</v>
      </c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</row>
    <row r="25" spans="1:32" s="24" customFormat="1" ht="22.5" customHeight="1" x14ac:dyDescent="0.25">
      <c r="A25" s="122" t="s">
        <v>37</v>
      </c>
      <c r="B25" s="123"/>
      <c r="C25" s="124"/>
      <c r="D25" s="92">
        <f>SUM(D24:D24)</f>
        <v>3745</v>
      </c>
      <c r="E25" s="92">
        <f t="shared" ref="E25:Q25" si="7">SUM(E24:E24)</f>
        <v>0</v>
      </c>
      <c r="F25" s="92">
        <f t="shared" si="7"/>
        <v>0</v>
      </c>
      <c r="G25" s="92">
        <f t="shared" si="7"/>
        <v>0</v>
      </c>
      <c r="H25" s="92">
        <f>SUM(H24:H24)</f>
        <v>278255</v>
      </c>
      <c r="I25" s="92">
        <f t="shared" si="7"/>
        <v>131874</v>
      </c>
      <c r="J25" s="92">
        <f t="shared" si="7"/>
        <v>0</v>
      </c>
      <c r="K25" s="92">
        <f t="shared" si="7"/>
        <v>0</v>
      </c>
      <c r="L25" s="92">
        <f t="shared" si="7"/>
        <v>98906</v>
      </c>
      <c r="M25" s="92">
        <f t="shared" si="7"/>
        <v>47475</v>
      </c>
      <c r="N25" s="92">
        <f t="shared" si="7"/>
        <v>0</v>
      </c>
      <c r="O25" s="92">
        <f t="shared" si="7"/>
        <v>0</v>
      </c>
      <c r="P25" s="92">
        <f t="shared" si="7"/>
        <v>0</v>
      </c>
      <c r="Q25" s="92">
        <f t="shared" si="7"/>
        <v>0</v>
      </c>
      <c r="R25" s="92">
        <f t="shared" ref="R25:S25" si="8">SUM(R24:R24)</f>
        <v>0</v>
      </c>
      <c r="S25" s="92">
        <f t="shared" si="8"/>
        <v>0</v>
      </c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</row>
    <row r="26" spans="1:32" s="24" customFormat="1" ht="22.5" customHeight="1" x14ac:dyDescent="0.25">
      <c r="A26" s="122" t="s">
        <v>38</v>
      </c>
      <c r="B26" s="123"/>
      <c r="C26" s="124"/>
      <c r="D26" s="92">
        <f>D22+D25</f>
        <v>395098</v>
      </c>
      <c r="E26" s="92">
        <f t="shared" ref="E26:P26" si="9">E22+E25</f>
        <v>0</v>
      </c>
      <c r="F26" s="92">
        <f>F22+F25</f>
        <v>133150</v>
      </c>
      <c r="G26" s="92">
        <f t="shared" si="9"/>
        <v>0</v>
      </c>
      <c r="H26" s="92">
        <f>H22+H25</f>
        <v>2691076</v>
      </c>
      <c r="I26" s="92">
        <f>I22+I25</f>
        <v>262862</v>
      </c>
      <c r="J26" s="92">
        <f>J22+J25</f>
        <v>30217</v>
      </c>
      <c r="K26" s="92">
        <f t="shared" ref="K26:L26" si="10">K22+K25</f>
        <v>2013055</v>
      </c>
      <c r="L26" s="92">
        <f t="shared" si="10"/>
        <v>228139</v>
      </c>
      <c r="M26" s="92">
        <f>M22+M25</f>
        <v>121145</v>
      </c>
      <c r="N26" s="92">
        <f t="shared" si="9"/>
        <v>0</v>
      </c>
      <c r="O26" s="92">
        <f t="shared" si="9"/>
        <v>0</v>
      </c>
      <c r="P26" s="92">
        <f t="shared" si="9"/>
        <v>0</v>
      </c>
      <c r="Q26" s="92">
        <f>Q22+Q25</f>
        <v>35658</v>
      </c>
      <c r="R26" s="92">
        <f t="shared" ref="R26:S26" si="11">R22+R25</f>
        <v>0</v>
      </c>
      <c r="S26" s="92">
        <f t="shared" si="11"/>
        <v>0</v>
      </c>
      <c r="T26" s="79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</row>
    <row r="27" spans="1:32" ht="17.45" customHeight="1" x14ac:dyDescent="0.25">
      <c r="A27" s="17"/>
      <c r="B27" s="12" t="s">
        <v>28</v>
      </c>
      <c r="C27" s="3"/>
      <c r="D27" s="8"/>
      <c r="E27" s="8"/>
      <c r="F27" s="8"/>
      <c r="G27" s="8"/>
      <c r="H27" s="9">
        <f>ROUND((H26*0.2),2)</f>
        <v>538215.19999999995</v>
      </c>
      <c r="I27" s="8"/>
      <c r="J27" s="8"/>
      <c r="K27" s="8"/>
      <c r="L27" s="8"/>
      <c r="M27" s="8"/>
      <c r="N27" s="8"/>
      <c r="O27" s="8"/>
      <c r="P27" s="8"/>
      <c r="Q27" s="3"/>
      <c r="R27" s="6"/>
      <c r="S27" s="3"/>
      <c r="T27" s="80"/>
    </row>
    <row r="28" spans="1:32" ht="17.45" customHeight="1" x14ac:dyDescent="0.25">
      <c r="A28" s="17"/>
      <c r="B28" s="12" t="s">
        <v>9</v>
      </c>
      <c r="C28" s="3"/>
      <c r="D28" s="8"/>
      <c r="E28" s="8"/>
      <c r="F28" s="8"/>
      <c r="G28" s="8"/>
      <c r="H28" s="9">
        <f>H26+H27</f>
        <v>3229291.2</v>
      </c>
      <c r="I28" s="8"/>
      <c r="J28" s="8"/>
      <c r="K28" s="8"/>
      <c r="L28" s="8"/>
      <c r="M28" s="8"/>
      <c r="N28" s="8"/>
      <c r="O28" s="8"/>
      <c r="P28" s="8"/>
      <c r="Q28" s="3"/>
      <c r="R28" s="83"/>
      <c r="S28" s="3"/>
      <c r="T28" s="80"/>
    </row>
    <row r="29" spans="1:32" x14ac:dyDescent="0.25">
      <c r="A29" s="119" t="s">
        <v>30</v>
      </c>
      <c r="B29" s="120"/>
      <c r="C29" s="120"/>
      <c r="D29" s="120"/>
      <c r="E29" s="120"/>
      <c r="F29" s="120"/>
      <c r="G29" s="121"/>
      <c r="H29" s="9"/>
      <c r="I29" s="67"/>
      <c r="J29" s="67"/>
      <c r="K29" s="39"/>
      <c r="L29" s="39"/>
      <c r="M29" s="39"/>
      <c r="N29" s="39"/>
      <c r="O29" s="39"/>
      <c r="P29" s="39"/>
      <c r="Q29" s="39"/>
      <c r="R29" s="67"/>
      <c r="S29" s="68"/>
      <c r="T29" s="80"/>
    </row>
    <row r="30" spans="1:32" x14ac:dyDescent="0.25">
      <c r="A30" s="116" t="s">
        <v>23</v>
      </c>
      <c r="B30" s="117"/>
      <c r="C30" s="117"/>
      <c r="D30" s="117"/>
      <c r="E30" s="117"/>
      <c r="F30" s="117"/>
      <c r="G30" s="13"/>
      <c r="H30" s="69">
        <f>E25*7.55</f>
        <v>0</v>
      </c>
      <c r="I30" s="10"/>
      <c r="J30" s="10"/>
      <c r="K30" s="10"/>
      <c r="L30" s="10"/>
      <c r="M30" s="10"/>
      <c r="N30" s="10"/>
      <c r="O30" s="10"/>
      <c r="P30" s="10"/>
      <c r="Q30" s="4"/>
      <c r="R30" s="83"/>
      <c r="S30" s="3"/>
      <c r="T30" s="80"/>
    </row>
    <row r="31" spans="1:32" x14ac:dyDescent="0.25">
      <c r="A31" s="116" t="s">
        <v>29</v>
      </c>
      <c r="B31" s="117"/>
      <c r="C31" s="117"/>
      <c r="D31" s="117"/>
      <c r="E31" s="117"/>
      <c r="F31" s="118"/>
      <c r="G31" s="10"/>
      <c r="H31" s="10">
        <v>842840</v>
      </c>
      <c r="I31" s="10"/>
      <c r="J31" s="10"/>
      <c r="K31" s="10"/>
      <c r="L31" s="10"/>
      <c r="M31" s="10"/>
      <c r="N31" s="10"/>
      <c r="O31" s="10"/>
      <c r="P31" s="10"/>
      <c r="Q31" s="4"/>
      <c r="R31" s="6"/>
      <c r="S31" s="3"/>
      <c r="T31" s="80"/>
    </row>
    <row r="32" spans="1:32" ht="15.75" thickBot="1" x14ac:dyDescent="0.3">
      <c r="A32" s="18"/>
      <c r="B32" s="19" t="s">
        <v>15</v>
      </c>
      <c r="C32" s="20"/>
      <c r="D32" s="20">
        <f>D26</f>
        <v>395098</v>
      </c>
      <c r="E32" s="20">
        <f>E25</f>
        <v>0</v>
      </c>
      <c r="F32" s="20">
        <f>F26</f>
        <v>133150</v>
      </c>
      <c r="G32" s="20"/>
      <c r="H32" s="20">
        <f>H26+H30+H31</f>
        <v>3533916</v>
      </c>
      <c r="I32" s="20"/>
      <c r="J32" s="20"/>
      <c r="K32" s="20"/>
      <c r="L32" s="20"/>
      <c r="M32" s="20"/>
      <c r="N32" s="20"/>
      <c r="O32" s="20"/>
      <c r="P32" s="20"/>
      <c r="Q32" s="20"/>
      <c r="R32" s="21"/>
      <c r="S32" s="70"/>
      <c r="T32" s="80"/>
    </row>
    <row r="33" spans="1:20" ht="10.5" customHeight="1" x14ac:dyDescent="0.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80"/>
    </row>
    <row r="34" spans="1:20" ht="18.600000000000001" customHeight="1" x14ac:dyDescent="0.25">
      <c r="A34" s="38" t="s">
        <v>42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80"/>
    </row>
    <row r="35" spans="1:20" ht="24" customHeight="1" x14ac:dyDescent="0.25">
      <c r="B35" s="23" t="s">
        <v>16</v>
      </c>
      <c r="C35" s="2" t="s">
        <v>17</v>
      </c>
      <c r="D35" s="115" t="s">
        <v>33</v>
      </c>
      <c r="E35" s="115"/>
      <c r="F35" s="43"/>
      <c r="G35" s="43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80"/>
    </row>
    <row r="36" spans="1:20" ht="22.5" customHeight="1" x14ac:dyDescent="0.25">
      <c r="B36" s="23" t="s">
        <v>31</v>
      </c>
      <c r="C36" s="2" t="s">
        <v>17</v>
      </c>
      <c r="D36" s="115" t="s">
        <v>45</v>
      </c>
      <c r="E36" s="115"/>
      <c r="F36" s="43"/>
      <c r="G36" s="43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80"/>
    </row>
    <row r="37" spans="1:20" x14ac:dyDescent="0.25">
      <c r="B37" s="2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80"/>
    </row>
    <row r="38" spans="1:20" ht="17.25" customHeight="1" x14ac:dyDescent="0.25">
      <c r="B38" s="52"/>
      <c r="C38" s="2"/>
      <c r="D38" s="5"/>
      <c r="E38" s="5"/>
      <c r="F38" s="5"/>
      <c r="G38" s="5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80"/>
    </row>
    <row r="39" spans="1:20" x14ac:dyDescent="0.25">
      <c r="B39" s="58"/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80"/>
    </row>
    <row r="40" spans="1:20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80"/>
    </row>
    <row r="41" spans="1:20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80"/>
    </row>
    <row r="42" spans="1:20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80"/>
    </row>
    <row r="43" spans="1:20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80"/>
    </row>
    <row r="44" spans="1:20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80"/>
    </row>
    <row r="45" spans="1:20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80"/>
    </row>
    <row r="46" spans="1:20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80"/>
    </row>
    <row r="47" spans="1:20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80"/>
    </row>
    <row r="48" spans="1:20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80"/>
    </row>
    <row r="49" spans="3:20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80"/>
    </row>
    <row r="50" spans="3:20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80"/>
    </row>
    <row r="51" spans="3:20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80"/>
    </row>
    <row r="52" spans="3:20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80"/>
    </row>
    <row r="53" spans="3:20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80"/>
    </row>
    <row r="54" spans="3:20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80"/>
    </row>
    <row r="55" spans="3:20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80"/>
    </row>
    <row r="56" spans="3:20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80"/>
    </row>
    <row r="57" spans="3:20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80"/>
    </row>
    <row r="58" spans="3:20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80"/>
    </row>
    <row r="59" spans="3:20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80"/>
    </row>
    <row r="60" spans="3:20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80"/>
    </row>
    <row r="61" spans="3:20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80"/>
    </row>
    <row r="62" spans="3:20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80"/>
    </row>
    <row r="63" spans="3:20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80"/>
    </row>
    <row r="64" spans="3:20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80"/>
    </row>
    <row r="65" spans="3:20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80"/>
    </row>
    <row r="66" spans="3:20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80"/>
    </row>
    <row r="67" spans="3:20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80"/>
    </row>
    <row r="68" spans="3:20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80"/>
    </row>
    <row r="69" spans="3:20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80"/>
    </row>
    <row r="70" spans="3:20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80"/>
    </row>
    <row r="71" spans="3:20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80"/>
    </row>
    <row r="72" spans="3:20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80"/>
    </row>
    <row r="73" spans="3:20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80"/>
    </row>
    <row r="74" spans="3:20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80"/>
    </row>
    <row r="75" spans="3:20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80"/>
    </row>
    <row r="76" spans="3:20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80"/>
    </row>
    <row r="77" spans="3:20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80"/>
    </row>
    <row r="78" spans="3:20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80"/>
    </row>
    <row r="79" spans="3:20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80"/>
    </row>
    <row r="80" spans="3:20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80"/>
    </row>
    <row r="81" spans="3:20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80"/>
    </row>
    <row r="82" spans="3:20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80"/>
    </row>
    <row r="83" spans="3:20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80"/>
    </row>
    <row r="84" spans="3:20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80"/>
    </row>
  </sheetData>
  <mergeCells count="27">
    <mergeCell ref="D35:E35"/>
    <mergeCell ref="D36:E36"/>
    <mergeCell ref="A30:F30"/>
    <mergeCell ref="A31:F31"/>
    <mergeCell ref="C14:C16"/>
    <mergeCell ref="A29:G29"/>
    <mergeCell ref="A25:C25"/>
    <mergeCell ref="A22:C22"/>
    <mergeCell ref="A26:C26"/>
    <mergeCell ref="A23:C23"/>
    <mergeCell ref="A18:C18"/>
    <mergeCell ref="L1:Q1"/>
    <mergeCell ref="L2:Q2"/>
    <mergeCell ref="L3:Q3"/>
    <mergeCell ref="H14:S14"/>
    <mergeCell ref="A14:A16"/>
    <mergeCell ref="B14:B16"/>
    <mergeCell ref="I15:S15"/>
    <mergeCell ref="H15:H16"/>
    <mergeCell ref="D14:G14"/>
    <mergeCell ref="D15:D16"/>
    <mergeCell ref="E15:G15"/>
    <mergeCell ref="C12:D12"/>
    <mergeCell ref="A5:I5"/>
    <mergeCell ref="A3:I3"/>
    <mergeCell ref="A6:S6"/>
    <mergeCell ref="A4:I4"/>
  </mergeCells>
  <printOptions horizontalCentered="1"/>
  <pageMargins left="0.45" right="0.23622047244094491" top="0.26" bottom="0.21" header="0.16" footer="0.16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 Экология</vt:lpstr>
      <vt:lpstr>'РНЦ Экология'!Область_печати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2023-10-25T05:51:58Z</dcterms:modified>
</cp:coreProperties>
</file>